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<sst xmlns="http://schemas.openxmlformats.org/spreadsheetml/2006/main" count="45" uniqueCount="40">
  <si>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</si>
  <si>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</si>
  <si>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</si>
  <si>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</si>
  <si>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</si>
  <si>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</si>
  <si>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</si>
  <si>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</si>
  <si>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</si>
  <si>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</si>
  <si>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</si>
  <si>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</si>
  <si>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</si>
  <si>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</si>
  <si>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</si>
  <si>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</si>
  <si>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</si>
  <si>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</si>
  <si>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</si>
  <si>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</si>
  <si>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</si>
  <si>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</si>
  <si>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</si>
  <si>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</si>
  <si>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</si>
  <si>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</si>
  <si>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</si>
  <si>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</si>
  <si>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</si>
  <si>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H-DIESEL(ไม่เกิน0.7%S)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</si>
  <si>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</si>
  <si>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</si>
  <si>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</si>
  <si>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</si>
  <si>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</si>
  <si>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</si>
  <si>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 xml:space="preserve"> </t>
  </si>
  <si>
    <t xml:space="preserve">    SEP 1  ,2006</t>
  </si>
  <si>
    <t>MARKETING*</t>
  </si>
  <si>
    <t>* เป็นราคาที่ยังไม่หักค่าใช้จ่าย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</si>
</sst>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&quot;฿&quot;* #,##0_-;\-&quot;฿&quot;* #,##0_-;_-&quot;฿&quot;* &quot;-&quot;_-;_-@_-"/>
    <numFmt numFmtId="191" formatCode="0.0000_)"/>
    <numFmt numFmtId="192" formatCode="0.00_)"/>
    <numFmt numFmtId="193" formatCode="0.0000"/>
    <numFmt numFmtId="194" formatCode="0.000000000000000"/>
    <numFmt numFmtId="195" formatCode="0.00000"/>
    <numFmt numFmtId="196" formatCode="0.000"/>
  </numFmts>
  <fonts count="10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b/>
      <sz val="14"/>
      <name val="Browallia New"/>
      <family val="2"/>
    </font>
    <font>
      <sz val="14"/>
      <name val="Browallia Ne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92" fontId="3" fillId="0" borderId="2" xfId="0" applyNumberFormat="1" applyFont="1" applyFill="1" applyBorder="1" applyAlignment="1" applyProtection="1">
      <alignment horizontal="center"/>
      <protection/>
    </xf>
    <xf numFmtId="192" fontId="3" fillId="0" borderId="3" xfId="0" applyNumberFormat="1" applyFont="1" applyFill="1" applyBorder="1" applyAlignment="1" applyProtection="1">
      <alignment horizontal="center"/>
      <protection/>
    </xf>
    <xf numFmtId="192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192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192" fontId="3" fillId="0" borderId="7" xfId="0" applyNumberFormat="1" applyFont="1" applyFill="1" applyBorder="1" applyAlignment="1" applyProtection="1">
      <alignment horizontal="center"/>
      <protection/>
    </xf>
    <xf numFmtId="192" fontId="4" fillId="0" borderId="8" xfId="0" applyNumberFormat="1" applyFont="1" applyFill="1" applyBorder="1" applyAlignment="1" applyProtection="1">
      <alignment horizontal="left"/>
      <protection/>
    </xf>
    <xf numFmtId="191" fontId="4" fillId="0" borderId="0" xfId="0" applyNumberFormat="1" applyFont="1" applyFill="1" applyBorder="1" applyAlignment="1" applyProtection="1">
      <alignment horizontal="center"/>
      <protection/>
    </xf>
    <xf numFmtId="191" fontId="3" fillId="0" borderId="0" xfId="0" applyNumberFormat="1" applyFont="1" applyFill="1" applyBorder="1" applyAlignment="1" applyProtection="1">
      <alignment horizontal="center"/>
      <protection/>
    </xf>
    <xf numFmtId="192" fontId="3" fillId="0" borderId="9" xfId="0" applyNumberFormat="1" applyFont="1" applyFill="1" applyBorder="1" applyAlignment="1" applyProtection="1">
      <alignment horizontal="center"/>
      <protection/>
    </xf>
    <xf numFmtId="191" fontId="4" fillId="0" borderId="0" xfId="0" applyNumberFormat="1" applyFont="1" applyFill="1" applyAlignment="1" applyProtection="1">
      <alignment horizontal="center"/>
      <protection/>
    </xf>
    <xf numFmtId="192" fontId="3" fillId="2" borderId="9" xfId="0" applyNumberFormat="1" applyFont="1" applyFill="1" applyBorder="1" applyAlignment="1" applyProtection="1">
      <alignment horizontal="center"/>
      <protection/>
    </xf>
    <xf numFmtId="191" fontId="4" fillId="2" borderId="0" xfId="0" applyNumberFormat="1" applyFont="1" applyFill="1" applyBorder="1" applyAlignment="1" applyProtection="1">
      <alignment horizontal="center"/>
      <protection/>
    </xf>
    <xf numFmtId="191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1" fontId="4" fillId="0" borderId="6" xfId="0" applyNumberFormat="1" applyFont="1" applyFill="1" applyBorder="1" applyAlignment="1" applyProtection="1">
      <alignment/>
      <protection/>
    </xf>
    <xf numFmtId="193" fontId="4" fillId="0" borderId="6" xfId="0" applyNumberFormat="1" applyFont="1" applyFill="1" applyBorder="1" applyAlignment="1">
      <alignment horizontal="center"/>
    </xf>
    <xf numFmtId="191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193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1" fontId="4" fillId="0" borderId="0" xfId="0" applyNumberFormat="1" applyFont="1" applyFill="1" applyBorder="1" applyAlignment="1" applyProtection="1">
      <alignment/>
      <protection/>
    </xf>
    <xf numFmtId="193" fontId="4" fillId="0" borderId="0" xfId="0" applyNumberFormat="1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19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1" fontId="4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93" fontId="9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191" fontId="9" fillId="0" borderId="0" xfId="0" applyNumberFormat="1" applyFont="1" applyAlignment="1">
      <alignment/>
    </xf>
    <xf numFmtId="196" fontId="9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25"/>
  <sheetViews>
    <sheetView tabSelected="1" workbookViewId="0" topLeftCell="A1">
      <selection activeCell="J5" sqref="J5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>
      <c r="A3" s="52" t="s">
        <v>28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1"/>
    </row>
    <row r="4" spans="1:12" ht="23.25" customHeight="1">
      <c r="A4" s="53" t="s">
        <v>37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2"/>
    </row>
    <row r="5" spans="1:12" ht="23.25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2" ht="23.25" customHeight="1">
      <c r="A6" s="7"/>
      <c r="B6" s="8" t="s">
        <v>1</v>
      </c>
      <c r="C6" s="9" t="s">
        <v>25</v>
      </c>
      <c r="D6" s="9" t="s">
        <v>26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38</v>
      </c>
      <c r="K6" s="9" t="s">
        <v>5</v>
      </c>
      <c r="L6" s="10" t="s">
        <v>7</v>
      </c>
    </row>
    <row r="7" spans="1:12" ht="23.25">
      <c r="A7" s="11"/>
      <c r="B7" s="12" t="s">
        <v>8</v>
      </c>
      <c r="C7" s="13" t="s">
        <v>9</v>
      </c>
      <c r="D7" s="13" t="s">
        <v>9</v>
      </c>
      <c r="E7" s="12" t="s">
        <v>22</v>
      </c>
      <c r="F7" s="12" t="s">
        <v>10</v>
      </c>
      <c r="G7" s="12" t="s">
        <v>11</v>
      </c>
      <c r="H7" s="14"/>
      <c r="I7" s="14"/>
      <c r="J7" s="12" t="s">
        <v>12</v>
      </c>
      <c r="K7" s="14"/>
      <c r="L7" s="15" t="s">
        <v>13</v>
      </c>
    </row>
    <row r="8" spans="1:12" ht="23.25">
      <c r="A8" s="16" t="s">
        <v>14</v>
      </c>
      <c r="B8" s="17">
        <v>17.7398</v>
      </c>
      <c r="C8" s="17">
        <v>3.685</v>
      </c>
      <c r="D8" s="17">
        <f aca="true" t="shared" si="0" ref="D8:D19">+C8*0.1</f>
        <v>0.36850000000000005</v>
      </c>
      <c r="E8" s="17">
        <v>2.5</v>
      </c>
      <c r="F8" s="17">
        <v>0.04</v>
      </c>
      <c r="G8" s="17">
        <f>+B8+C8+D8+E8+F8</f>
        <v>24.333299999999998</v>
      </c>
      <c r="H8" s="17">
        <f aca="true" t="shared" si="1" ref="H8:H16">+G8*0.07</f>
        <v>1.703331</v>
      </c>
      <c r="I8" s="18">
        <f>+G8+H8</f>
        <v>26.036630999999996</v>
      </c>
      <c r="J8" s="17">
        <f>(L8-I8)/1.07</f>
        <v>2.2928682242990672</v>
      </c>
      <c r="K8" s="17">
        <f aca="true" t="shared" si="2" ref="K8:K14">(J8*0.07)</f>
        <v>0.1605007757009347</v>
      </c>
      <c r="L8" s="19">
        <v>28.49</v>
      </c>
    </row>
    <row r="9" spans="1:12" ht="23.25">
      <c r="A9" s="16" t="s">
        <v>15</v>
      </c>
      <c r="B9" s="17">
        <v>17.2692</v>
      </c>
      <c r="C9" s="17">
        <v>3.685</v>
      </c>
      <c r="D9" s="17">
        <f t="shared" si="0"/>
        <v>0.36850000000000005</v>
      </c>
      <c r="E9" s="17">
        <v>2.3</v>
      </c>
      <c r="F9" s="17">
        <v>0.04</v>
      </c>
      <c r="G9" s="17">
        <f>+B9+C9+D9+E9+F9</f>
        <v>23.6627</v>
      </c>
      <c r="H9" s="17">
        <f t="shared" si="1"/>
        <v>1.6563890000000003</v>
      </c>
      <c r="I9" s="18">
        <f>+G9+H9</f>
        <v>25.319089</v>
      </c>
      <c r="J9" s="17">
        <f>(L9-I9)/1.07</f>
        <v>2.2158046728971956</v>
      </c>
      <c r="K9" s="17">
        <f t="shared" si="2"/>
        <v>0.1551063271028037</v>
      </c>
      <c r="L9" s="19">
        <v>27.69</v>
      </c>
    </row>
    <row r="10" spans="1:12" ht="23.25">
      <c r="A10" s="16" t="s">
        <v>23</v>
      </c>
      <c r="B10" s="20">
        <v>18.7298</v>
      </c>
      <c r="C10" s="17">
        <f>C9*0.9</f>
        <v>3.3165</v>
      </c>
      <c r="D10" s="17">
        <f>+C10*0.1</f>
        <v>0.33165</v>
      </c>
      <c r="E10" s="17">
        <v>0.54</v>
      </c>
      <c r="F10" s="17">
        <v>0.036</v>
      </c>
      <c r="G10" s="17">
        <f>SUM(B10:F10)</f>
        <v>22.953950000000003</v>
      </c>
      <c r="H10" s="17">
        <f>+G10*0.07</f>
        <v>1.6067765000000003</v>
      </c>
      <c r="I10" s="18">
        <f>+G10+H10</f>
        <v>24.5607265</v>
      </c>
      <c r="J10" s="17">
        <f>(L10-I10)/1.07</f>
        <v>2.270349065420558</v>
      </c>
      <c r="K10" s="17">
        <f t="shared" si="2"/>
        <v>0.15892443457943906</v>
      </c>
      <c r="L10" s="19">
        <v>26.99</v>
      </c>
    </row>
    <row r="11" spans="1:12" ht="23.25">
      <c r="A11" s="16" t="s">
        <v>16</v>
      </c>
      <c r="B11" s="17">
        <v>21.3377</v>
      </c>
      <c r="C11" s="17">
        <f>3.3605/1.1</f>
        <v>3.0549999999999997</v>
      </c>
      <c r="D11" s="17">
        <f t="shared" si="0"/>
        <v>0.3055</v>
      </c>
      <c r="E11" s="17">
        <f>0.1</f>
        <v>0.1</v>
      </c>
      <c r="F11" s="17">
        <v>0.04</v>
      </c>
      <c r="G11" s="17">
        <f>+B11+C11+D11+E11+F11</f>
        <v>24.8382</v>
      </c>
      <c r="H11" s="17">
        <f t="shared" si="1"/>
        <v>1.7386740000000003</v>
      </c>
      <c r="I11" s="18">
        <f>G11+H11</f>
        <v>26.576874</v>
      </c>
      <c r="J11" s="17">
        <f>(L11-I11)/1.07</f>
        <v>2.6571271028037398</v>
      </c>
      <c r="K11" s="17">
        <f t="shared" si="2"/>
        <v>0.1859988971962618</v>
      </c>
      <c r="L11" s="21">
        <v>29.42</v>
      </c>
    </row>
    <row r="12" spans="1:12" ht="23.25">
      <c r="A12" s="16" t="s">
        <v>24</v>
      </c>
      <c r="B12" s="17">
        <v>20.8113</v>
      </c>
      <c r="C12" s="17">
        <f>2.305</f>
        <v>2.305</v>
      </c>
      <c r="D12" s="17">
        <f>+C12*0.1</f>
        <v>0.23050000000000004</v>
      </c>
      <c r="E12" s="17">
        <v>0.95</v>
      </c>
      <c r="F12" s="17">
        <v>0.04</v>
      </c>
      <c r="G12" s="17">
        <f>+B12+C12+D12+E12+F12</f>
        <v>24.336799999999997</v>
      </c>
      <c r="H12" s="17">
        <f t="shared" si="1"/>
        <v>1.703576</v>
      </c>
      <c r="I12" s="18">
        <f>+G12+H12</f>
        <v>26.040375999999995</v>
      </c>
      <c r="J12" s="17">
        <f>(L12-I12)/1.07</f>
        <v>1.4015177570093498</v>
      </c>
      <c r="K12" s="17">
        <f t="shared" si="2"/>
        <v>0.0981062429906545</v>
      </c>
      <c r="L12" s="19">
        <v>27.54</v>
      </c>
    </row>
    <row r="13" spans="1:12" ht="23.25">
      <c r="A13" s="16" t="s">
        <v>29</v>
      </c>
      <c r="B13" s="22">
        <v>20.1193</v>
      </c>
      <c r="C13" s="17">
        <v>2.405</v>
      </c>
      <c r="D13" s="17">
        <v>0.2405</v>
      </c>
      <c r="E13" s="23">
        <f>G13-F13-D13-C13-B13</f>
        <v>-0.23564112149533045</v>
      </c>
      <c r="F13" s="17">
        <v>0.04</v>
      </c>
      <c r="G13" s="17">
        <f>I13-H13</f>
        <v>22.56915887850467</v>
      </c>
      <c r="H13" s="17">
        <f>I13-(I13/1.07)</f>
        <v>1.5798411214953276</v>
      </c>
      <c r="I13" s="18">
        <f>L13-K13-J13</f>
        <v>24.148999999999997</v>
      </c>
      <c r="J13" s="17">
        <v>1.3</v>
      </c>
      <c r="K13" s="17">
        <f t="shared" si="2"/>
        <v>0.09100000000000001</v>
      </c>
      <c r="L13" s="19">
        <f>L12-2</f>
        <v>25.54</v>
      </c>
    </row>
    <row r="14" spans="1:12" ht="23.25">
      <c r="A14" s="16" t="s">
        <v>17</v>
      </c>
      <c r="B14" s="17">
        <v>20.3599</v>
      </c>
      <c r="C14" s="17">
        <f>2.405</f>
        <v>2.405</v>
      </c>
      <c r="D14" s="17">
        <f>+C14*0.1</f>
        <v>0.2405</v>
      </c>
      <c r="E14" s="17">
        <v>0.95</v>
      </c>
      <c r="F14" s="17">
        <v>0.04</v>
      </c>
      <c r="G14" s="17">
        <f>+B14+C14+D14+E14+F14</f>
        <v>23.9954</v>
      </c>
      <c r="H14" s="17">
        <f t="shared" si="1"/>
        <v>1.6796780000000002</v>
      </c>
      <c r="I14" s="18">
        <f>+G14+H14</f>
        <v>25.675078</v>
      </c>
      <c r="J14" s="17">
        <f>(L14-I14)/1.07</f>
        <v>1.5653476635514039</v>
      </c>
      <c r="K14" s="17">
        <f t="shared" si="2"/>
        <v>0.10957433644859828</v>
      </c>
      <c r="L14" s="19">
        <v>27.35</v>
      </c>
    </row>
    <row r="15" spans="1:12" ht="23.25">
      <c r="A15" s="16" t="s">
        <v>30</v>
      </c>
      <c r="B15" s="17">
        <v>13.2661</v>
      </c>
      <c r="C15" s="22">
        <v>0.7538</v>
      </c>
      <c r="D15" s="17">
        <v>0.0754</v>
      </c>
      <c r="E15" s="17">
        <f>0.06</f>
        <v>0.06</v>
      </c>
      <c r="F15" s="17">
        <v>0.04</v>
      </c>
      <c r="G15" s="17">
        <f>+B15+C15+D15+E15+F15</f>
        <v>14.1953</v>
      </c>
      <c r="H15" s="17">
        <f t="shared" si="1"/>
        <v>0.9936710000000001</v>
      </c>
      <c r="I15" s="18">
        <f>G15+H15</f>
        <v>15.188971</v>
      </c>
      <c r="J15" s="17">
        <f>(L15-I15)/1.07</f>
        <v>2.3093728971962615</v>
      </c>
      <c r="K15" s="17">
        <f>+J15*0.07</f>
        <v>0.16165610280373832</v>
      </c>
      <c r="L15" s="21">
        <v>17.66</v>
      </c>
    </row>
    <row r="16" spans="1:12" ht="23.25">
      <c r="A16" s="16" t="s">
        <v>31</v>
      </c>
      <c r="B16" s="17">
        <v>11.8023</v>
      </c>
      <c r="C16" s="22">
        <v>0.7023</v>
      </c>
      <c r="D16" s="17">
        <v>0.0702</v>
      </c>
      <c r="E16" s="17">
        <f>0.06</f>
        <v>0.06</v>
      </c>
      <c r="F16" s="17">
        <v>0.04</v>
      </c>
      <c r="G16" s="17">
        <f>+B16+C16+D16+E16+F16</f>
        <v>12.6748</v>
      </c>
      <c r="H16" s="17">
        <f t="shared" si="1"/>
        <v>0.887236</v>
      </c>
      <c r="I16" s="18">
        <f>G16+H16</f>
        <v>13.562035999999999</v>
      </c>
      <c r="J16" s="17">
        <f>(L16-I16)/1.07</f>
        <v>3.026134579439254</v>
      </c>
      <c r="K16" s="17">
        <f>+J16*0.07</f>
        <v>0.21182942056074777</v>
      </c>
      <c r="L16" s="21">
        <v>16.8</v>
      </c>
    </row>
    <row r="17" spans="1:12" ht="23.25">
      <c r="A17" s="16" t="s">
        <v>19</v>
      </c>
      <c r="B17" s="22">
        <v>11.8767</v>
      </c>
      <c r="C17" s="17">
        <v>2.17</v>
      </c>
      <c r="D17" s="17">
        <f t="shared" si="0"/>
        <v>0.217</v>
      </c>
      <c r="E17" s="17">
        <f>G17-B17-C17-D17</f>
        <v>-1.8068000000000004</v>
      </c>
      <c r="F17" s="17">
        <v>0</v>
      </c>
      <c r="G17" s="17">
        <v>12.4569</v>
      </c>
      <c r="H17" s="17">
        <f>(G17*0.07)</f>
        <v>0.8719830000000001</v>
      </c>
      <c r="I17" s="18">
        <f>G17+H17</f>
        <v>13.328883</v>
      </c>
      <c r="J17" s="17">
        <v>3.2566</v>
      </c>
      <c r="K17" s="17">
        <f>(J17*0.07)</f>
        <v>0.22796200000000003</v>
      </c>
      <c r="L17" s="19">
        <v>16.81</v>
      </c>
    </row>
    <row r="18" spans="1:12" ht="23.25">
      <c r="A18" s="16" t="s">
        <v>18</v>
      </c>
      <c r="B18" s="22">
        <v>11.8767</v>
      </c>
      <c r="C18" s="17">
        <v>2.17</v>
      </c>
      <c r="D18" s="17">
        <f t="shared" si="0"/>
        <v>0.217</v>
      </c>
      <c r="E18" s="17">
        <f>G18-B18-C18-D18</f>
        <v>-1.8068000000000004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</row>
    <row r="19" spans="1:12" ht="23.25">
      <c r="A19" s="16" t="s">
        <v>20</v>
      </c>
      <c r="B19" s="22">
        <v>11.8767</v>
      </c>
      <c r="C19" s="17">
        <v>2.17</v>
      </c>
      <c r="D19" s="17">
        <f t="shared" si="0"/>
        <v>0.217</v>
      </c>
      <c r="E19" s="17">
        <f>G19-B19-C19-D19</f>
        <v>-1.8068000000000004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</row>
    <row r="20" spans="1:12" ht="23.25">
      <c r="A20" s="24"/>
      <c r="B20" s="25"/>
      <c r="C20" s="26"/>
      <c r="D20" s="26"/>
      <c r="E20" s="26"/>
      <c r="F20" s="27"/>
      <c r="G20" s="28"/>
      <c r="H20" s="28"/>
      <c r="I20" s="29"/>
      <c r="J20" s="30"/>
      <c r="K20" s="31"/>
      <c r="L20" s="32"/>
    </row>
    <row r="21" spans="1:12" ht="23.25">
      <c r="A21" s="3" t="s">
        <v>32</v>
      </c>
      <c r="B21" s="33" t="s">
        <v>33</v>
      </c>
      <c r="C21" s="34">
        <v>37.6907</v>
      </c>
      <c r="D21" s="35" t="s">
        <v>21</v>
      </c>
      <c r="E21" s="3"/>
      <c r="F21" s="36"/>
      <c r="G21" s="36"/>
      <c r="H21" s="37"/>
      <c r="I21" s="17"/>
      <c r="J21" s="38"/>
      <c r="K21" s="39"/>
      <c r="L21" s="17"/>
    </row>
    <row r="22" spans="1:12" ht="22.5">
      <c r="A22" s="40" t="s">
        <v>34</v>
      </c>
      <c r="B22" s="33" t="s">
        <v>33</v>
      </c>
      <c r="C22" s="34">
        <v>1.8534</v>
      </c>
      <c r="D22" s="35" t="s">
        <v>27</v>
      </c>
      <c r="E22" s="37"/>
      <c r="F22" s="41"/>
      <c r="G22" s="41"/>
      <c r="H22" s="41"/>
      <c r="I22" s="41"/>
      <c r="J22" s="41"/>
      <c r="K22" s="41"/>
      <c r="L22" s="41"/>
    </row>
    <row r="23" spans="1:12" ht="22.5">
      <c r="A23" s="42" t="s">
        <v>35</v>
      </c>
      <c r="B23" s="33" t="s">
        <v>33</v>
      </c>
      <c r="C23" s="43">
        <v>2.0992</v>
      </c>
      <c r="D23" s="35" t="s">
        <v>27</v>
      </c>
      <c r="E23" s="44"/>
      <c r="F23" s="44"/>
      <c r="G23" s="44"/>
      <c r="H23" s="45"/>
      <c r="I23" s="44"/>
      <c r="J23" s="44"/>
      <c r="K23" s="44"/>
      <c r="L23" s="44"/>
    </row>
    <row r="24" spans="1:12" ht="20.25">
      <c r="A24" s="54" t="s">
        <v>39</v>
      </c>
      <c r="B24" s="47"/>
      <c r="C24" s="48" t="s">
        <v>36</v>
      </c>
      <c r="D24" s="49"/>
      <c r="E24" s="49"/>
      <c r="F24" s="49"/>
      <c r="G24" s="49"/>
      <c r="H24" s="50"/>
      <c r="I24" s="49"/>
      <c r="J24" s="51"/>
      <c r="K24" s="49"/>
      <c r="L24" s="49"/>
    </row>
    <row r="25" spans="1:3" ht="21">
      <c r="A25" s="46"/>
      <c r="B25" s="47"/>
      <c r="C25" s="48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Jitkanerng</cp:lastModifiedBy>
  <dcterms:created xsi:type="dcterms:W3CDTF">2006-04-21T06:13:33Z</dcterms:created>
  <dcterms:modified xsi:type="dcterms:W3CDTF">2006-09-01T02:05:42Z</dcterms:modified>
  <cp:category/>
  <cp:version/>
  <cp:contentType/>
  <cp:contentStatus/>
</cp:coreProperties>
</file>